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25" yWindow="-15" windowWidth="14805" windowHeight="12840"/>
  </bookViews>
  <sheets>
    <sheet name="09.01.2025" sheetId="8" r:id="rId1"/>
  </sheets>
  <definedNames>
    <definedName name="_xlnm.Print_Area" localSheetId="0">'09.01.2025'!$A$1:$E$80</definedName>
  </definedNames>
  <calcPr calcId="162913"/>
</workbook>
</file>

<file path=xl/calcChain.xml><?xml version="1.0" encoding="utf-8"?>
<calcChain xmlns="http://schemas.openxmlformats.org/spreadsheetml/2006/main">
  <c r="D28" i="8" l="1"/>
  <c r="D22" i="8" l="1"/>
  <c r="C22" i="8"/>
  <c r="E25" i="8" l="1"/>
  <c r="C24" i="8" l="1"/>
  <c r="D24" i="8"/>
  <c r="E80" i="8"/>
  <c r="D79" i="8"/>
  <c r="E79" i="8" s="1"/>
  <c r="E78" i="8"/>
  <c r="E77" i="8"/>
  <c r="E76" i="8"/>
  <c r="E75" i="8"/>
  <c r="E74" i="8"/>
  <c r="E73" i="8"/>
  <c r="E72" i="8"/>
  <c r="E71" i="8"/>
  <c r="D70" i="8"/>
  <c r="E70" i="8" s="1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D50" i="8"/>
  <c r="E50" i="8" s="1"/>
  <c r="E49" i="8"/>
  <c r="E48" i="8"/>
  <c r="E47" i="8"/>
  <c r="D46" i="8"/>
  <c r="E46" i="8" s="1"/>
  <c r="E45" i="8"/>
  <c r="D44" i="8"/>
  <c r="E44" i="8" s="1"/>
  <c r="E43" i="8"/>
  <c r="E42" i="8"/>
  <c r="D41" i="8"/>
  <c r="E41" i="8" s="1"/>
  <c r="E40" i="8"/>
  <c r="D39" i="8"/>
  <c r="E39" i="8" s="1"/>
  <c r="E38" i="8"/>
  <c r="D37" i="8"/>
  <c r="E37" i="8" s="1"/>
  <c r="E36" i="8"/>
  <c r="E35" i="8"/>
  <c r="E34" i="8"/>
  <c r="E33" i="8"/>
  <c r="E32" i="8"/>
  <c r="E31" i="8"/>
  <c r="C30" i="8"/>
  <c r="E29" i="8"/>
  <c r="E28" i="8"/>
  <c r="E27" i="8"/>
  <c r="E26" i="8"/>
  <c r="E23" i="8"/>
  <c r="E22" i="8"/>
  <c r="E21" i="8"/>
  <c r="D17" i="8"/>
  <c r="E19" i="8"/>
  <c r="E18" i="8"/>
  <c r="E16" i="8"/>
  <c r="E15" i="8"/>
  <c r="E14" i="8"/>
  <c r="E13" i="8"/>
  <c r="E12" i="8"/>
  <c r="E11" i="8"/>
  <c r="E10" i="8"/>
  <c r="E8" i="8"/>
  <c r="E24" i="8" l="1"/>
  <c r="C17" i="8"/>
  <c r="E17" i="8" s="1"/>
  <c r="E9" i="8"/>
  <c r="E30" i="8"/>
  <c r="C6" i="8"/>
  <c r="D30" i="8"/>
  <c r="E20" i="8"/>
  <c r="C5" i="8" l="1"/>
  <c r="E7" i="8"/>
  <c r="D6" i="8"/>
  <c r="D5" i="8" s="1"/>
  <c r="D4" i="8" s="1"/>
  <c r="C4" i="8"/>
  <c r="E6" i="8" l="1"/>
  <c r="E5" i="8" l="1"/>
  <c r="E4" i="8" s="1"/>
</calcChain>
</file>

<file path=xl/sharedStrings.xml><?xml version="1.0" encoding="utf-8"?>
<sst xmlns="http://schemas.openxmlformats.org/spreadsheetml/2006/main" count="88" uniqueCount="84">
  <si>
    <t>Наименование статей</t>
  </si>
  <si>
    <t>Бюджет РТ</t>
  </si>
  <si>
    <t>Бюджет РФ</t>
  </si>
  <si>
    <t>Субсидии хлебопекарным предприятиям на модернизацию производственных мощностей</t>
  </si>
  <si>
    <t>Отдельные мероприятия в области развития сельского хозяйства</t>
  </si>
  <si>
    <t>итого</t>
  </si>
  <si>
    <t>Мероприятия по уничтожению карантинных и особо опасных сорняков (борщевик)</t>
  </si>
  <si>
    <t>Грантовая поддержка КФХ «Агростартап</t>
  </si>
  <si>
    <t>Субсидии на развитие СПоК</t>
  </si>
  <si>
    <t>Субсидии на обеспечение деятельности и достижение показателей эффективности центра компетенции в сфере сельскохозяйственной кооперации и поддержки фермеров</t>
  </si>
  <si>
    <t xml:space="preserve"> </t>
  </si>
  <si>
    <t>субсидии на развитие элитного семеноводства</t>
  </si>
  <si>
    <t>субсидии на возмещение части затрат на уплату страховых премий по договорам сельскохозяйственного страхования в области растениеводства</t>
  </si>
  <si>
    <t>субсидии на возмещение части затрат на уплату страховых премий по договорам сельскохозяйственного страхования в области животноводства</t>
  </si>
  <si>
    <t>субсидии на поддержку племенного животноводства</t>
  </si>
  <si>
    <t>гранты на развитие семейных ферм</t>
  </si>
  <si>
    <t>гранты на развитие материально-технической базы сельскохозяйственных потребительских кооперативов</t>
  </si>
  <si>
    <t>№ п/п</t>
  </si>
  <si>
    <t>На известкование кислых почв на пашне</t>
  </si>
  <si>
    <t>Возраграждение 100 победителям в конкурсах "Лучшие: ЛПХ, КФХ, СПоК, СП"</t>
  </si>
  <si>
    <t>Семейные фермерские династии</t>
  </si>
  <si>
    <t>Субсидии по приобретению зерна, используемого для производства  пивоваренного солода</t>
  </si>
  <si>
    <t>Субсидии связанные с выращиванием и реализацией товарной рыбы и товарной икры осетровых видов рыб</t>
  </si>
  <si>
    <t>Итого по софинансируемым мероприятиям</t>
  </si>
  <si>
    <t>Итого по региональным мероприятиям</t>
  </si>
  <si>
    <t>ВСЕГО по мероприятиям АПК</t>
  </si>
  <si>
    <t>Федеральный проект «Акселерация субъектов малого и среднего предпринимательства»</t>
  </si>
  <si>
    <t>Субсидии на развитие сельского туризма</t>
  </si>
  <si>
    <t>Субсидии на возмещение производителям зерновых культур части затрат на производство и реализацию зерновых культур</t>
  </si>
  <si>
    <t>Субсидии сельскохозяйственным товаропроизводителям на возмещение части затрат, связанных с проектированием и государственной экспертизой проектно-сметной документации на строительство молочных комплексов</t>
  </si>
  <si>
    <t>Гранты на развитие материально-технической базы начинающих сельскохозяйственных потребительских кооперативов</t>
  </si>
  <si>
    <t>субсидии на содержание маточного поголовья коров мясного направления</t>
  </si>
  <si>
    <t>Федеральный проект "Развитие отраслей овощеводства и картофелеводства"</t>
  </si>
  <si>
    <t>Субсидии по возмещению части затрат на проектные работы и прохождение государственной экспертизы на строительство (реконструкцию) овоще-, плодо-, картофелехранилищ</t>
  </si>
  <si>
    <t>Субсидии сельскохозяйственным товаропроизводителям на возмещение части затрат по мероприятиям, направленным на развитие семеноводства в Республике Татарстан</t>
  </si>
  <si>
    <t>Субсидии сельскохозяйственным товаропроизводителям на возмещение части затрат по мероприятиям, направленным на развитие растениеводства</t>
  </si>
  <si>
    <t>Субсидии на финансовое обеспечение части затрат, связанных с приобретением минеральных удобрений</t>
  </si>
  <si>
    <t>Субсидии сельскохозяйственным товаропроизводителям на развитие производства органической продукции</t>
  </si>
  <si>
    <t>Субсидии сельскохозяйственным товаропроизводителям на возмещение части затрат, связанных с проведением мелиоративных работ</t>
  </si>
  <si>
    <t>Строительство и реконструкция, оросительных и осушительных систем, а также отдельно расположенных гидротехнических сооружений</t>
  </si>
  <si>
    <t>Мероприятия по созданию противоэрозионных и полезащитных лесных насаждений и восстановлению погибших полезащитных лесных насаждений в Республике Татарстан</t>
  </si>
  <si>
    <t>Субсидии на финансовое обеспечение части затрат, связанных с созданием противоэрозионных, полезащитных и овражно-балочных лесных насаждений в Республике Татарстан</t>
  </si>
  <si>
    <t>Субсидии сельскохозяйственным товаропроизводителям на финансовое обеспечение части затрат, связанных с приобретением мелиоративной техники</t>
  </si>
  <si>
    <t>Субсидии на поддержку племенного животноводства</t>
  </si>
  <si>
    <t>Субсидии звероводческим хозяйствам на возмещение части затрат по содержанию клеточных пушных зверей</t>
  </si>
  <si>
    <t>Субсидии гражданам, ведущим личное подсобное хозяйство, на возмещение части затрат по строительству мини-ферм молочного направления</t>
  </si>
  <si>
    <t xml:space="preserve">Субсидии гражданам, ведущим личное подсобное хозяйство на возмещение части затрат на приобретение товарного и племенного поголовья нетелей и первотелок </t>
  </si>
  <si>
    <t>Субсидии гражданам, ведущим личное подсобное хозяйство на возмещение части затрат на приобретение молодняка птицы (индеек, гусей, уток, цыплят-бройлеров)</t>
  </si>
  <si>
    <t>Субсидии гражданам, ведущим личное подсобное хозяйство на возмещение части затрат на  содержание кобыл старше 3-х лет</t>
  </si>
  <si>
    <t>Субсидии СПОК на строительство ферм по содержанию КРС молочного направления на территории мини-молочных парков</t>
  </si>
  <si>
    <t>Субсидии гражданам, ведущим личное подсобное хозяйство на возмещение части затрат на содержание дойных коров, козоматок и козочек старше одного года</t>
  </si>
  <si>
    <t>Субсидии на возмещение части затрат на техническую и технологическую модернизацию сельскохозяйственного производства</t>
  </si>
  <si>
    <t>Субсидии на возмещение части затрат сельскохозяйственных заготовительно-потребительских кооперативов, заготовительных организаций и предприятий потребительской кооперации по закупке мяса, шерсти и кожевенного сырья в личных подсобных хозяйствах населения</t>
  </si>
  <si>
    <t>Субсидии организациям потребительской кооперации на финансовое обеспечение части затрат, связанных с приобретением специального автотранспорта для осуществления выездной торговли</t>
  </si>
  <si>
    <t>Мероприятия по государственной поддержке кадрового обеспечения агропромышленного комплекса Республики Татарстан</t>
  </si>
  <si>
    <t>Предоставление грантов на государственную поддержку научных исследований и разработок в области агропромышленного комплекса</t>
  </si>
  <si>
    <t>Субсидии сельскохозяйственным товаропроизводителям, организациям агропромышленного комплекса независимо от организационно-правовых форм, крестьянским (фермерским) хозяйствам на возмещение части затрат, связанных с уплатой налога на имущество организаций</t>
  </si>
  <si>
    <t>Субсидии организациям и индивидуальным предпринимателям на возмещение части затрат, связанных с производством и реализацией социальных хлебов</t>
  </si>
  <si>
    <t>субсидии на стимулирование производство молока</t>
  </si>
  <si>
    <t>Субсидии на развитие мелиорации земель в рамках федерального проекта (Экспорт продукции АПК)</t>
  </si>
  <si>
    <t>Субсидии связанные с выполнением работ по строительству силосно-сенажных траншей</t>
  </si>
  <si>
    <t>Субсидии связанные с выполнением работ по строительству (реконструкции) овощехранилищ, плодохранилищ и картофелехранилищ</t>
  </si>
  <si>
    <t>Субсидии на строительство коровников от 140 до 390 голов и овцеводческих ферм от 500 до 5000 голов</t>
  </si>
  <si>
    <t>Субсидии на строительство, реконструкция, капитальный ремонт объектов зернотоковых хозяйств</t>
  </si>
  <si>
    <t>Субсидии на строительство кормовых центров</t>
  </si>
  <si>
    <t>Субсидии на капитальный ремонт коровников мощностью 200 голов и более, строительство доильно-молочных блоков</t>
  </si>
  <si>
    <t>Субсидии на финансовое обеспечение части затрат, связанных со строительством и реконструкцией, оросительных и осушительных систем, а также отдельно расположенных гидротехнических сооружений</t>
  </si>
  <si>
    <t>Субсидии сельскохозяйственным товаропроизводителям, осуществляющим разведение и (или) содержание молочных коз на возмещение части затрат на приобретение кормов</t>
  </si>
  <si>
    <t>Субсидии на возмещение части затрат на приобретение вагонов-хоперов</t>
  </si>
  <si>
    <t>Субсидии садоводческим и огородническим некоммерческим товариществам на развитие нутренней инженерной инфраструктуры (дороги, линии электропередач, системы водоснабжения)</t>
  </si>
  <si>
    <t>Софинансируемые расходы на поддержку приоритетных направлений агропромышленного комплекса и развитие малых форм хозяйствования</t>
  </si>
  <si>
    <t>глубокая переработка молока сырого КРС на пищевую продукцию</t>
  </si>
  <si>
    <t>На гидромелиоративные мероприятия</t>
  </si>
  <si>
    <t>агротехнологические работы (субсидии на оказание несвязанной поддержки в области растениеводства)</t>
  </si>
  <si>
    <t>Субсидии юр.лицам, связанным с участием РТ в выставочных и иных мероприятиях в сфере АПК</t>
  </si>
  <si>
    <t>Субсидии на возмещение затрат на горюче-смазочные материалы сельскохозяйственным товаропроизводителям, потребительским обществам, организациям агропромышленного комплекса, индивидуальным предпринимателям и гражданам, ведущим личное подсобное хозяйство, принявшим участие в сельскохозяйственных ярмарках</t>
  </si>
  <si>
    <t>Субсидии на возмещение части затрат, связанных с закладкой многолетних насаждений</t>
  </si>
  <si>
    <t>Субсидии садоводческим и огородническим товариществам на фин.обеспечение части затрат на ремонт объектов внешней инженерной инфраструктуры на их территории (вода, ТКО)</t>
  </si>
  <si>
    <t>Субсидии на приобретение племенных нетелей молочного направления</t>
  </si>
  <si>
    <t>На оплату расходов, связанных с проведением праздника "Сабантуй — 2024"</t>
  </si>
  <si>
    <t xml:space="preserve">Субсидии на возмещение процентных ставок по инвестиционным кредитам </t>
  </si>
  <si>
    <t>На культуртехнические мероприятия</t>
  </si>
  <si>
    <t>ФЦП «Вовлечение в оборот и комплексная мелиорация земель сельскохозяйственного назначения»</t>
  </si>
  <si>
    <t>Информация об объемах средств, на господдержку АПК РТ за 2024 год, 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</si>
</sst>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#,##0.0"/>
    <numFmt numFmtId="166" formatCode="_-* #,##0.0\ _₽_-;\-* #,##0.0\ _₽_-;_-* &quot;-&quot;??\ _₽_-;_-@_-"/>
    <numFmt numFmtId="167" formatCode="_-* #,##0.0_р_._-;\-* #,##0.0_р_._-;_-* \-??_р_.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Arial"/>
      <family val="2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8"/>
      <color theme="4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EDEDED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4" fillId="0" borderId="0"/>
    <xf numFmtId="0" fontId="3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40">
    <xf numFmtId="0" fontId="0" fillId="0" borderId="0" xfId="0"/>
    <xf numFmtId="0" fontId="9" fillId="2" borderId="2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wrapText="1"/>
    </xf>
    <xf numFmtId="0" fontId="7" fillId="2" borderId="2" xfId="0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49" fontId="8" fillId="2" borderId="2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0" fontId="6" fillId="0" borderId="2" xfId="0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left" vertical="center" wrapText="1"/>
    </xf>
    <xf numFmtId="49" fontId="10" fillId="2" borderId="2" xfId="0" applyNumberFormat="1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vertical="center" wrapText="1"/>
    </xf>
    <xf numFmtId="165" fontId="10" fillId="3" borderId="2" xfId="0" applyNumberFormat="1" applyFont="1" applyFill="1" applyBorder="1" applyAlignment="1">
      <alignment horizontal="right" vertical="center" wrapText="1"/>
    </xf>
    <xf numFmtId="165" fontId="7" fillId="2" borderId="2" xfId="0" applyNumberFormat="1" applyFont="1" applyFill="1" applyBorder="1" applyAlignment="1">
      <alignment horizontal="right" vertical="center" wrapText="1"/>
    </xf>
    <xf numFmtId="165" fontId="10" fillId="2" borderId="2" xfId="0" applyNumberFormat="1" applyFont="1" applyFill="1" applyBorder="1" applyAlignment="1">
      <alignment horizontal="right" vertical="center" wrapText="1"/>
    </xf>
    <xf numFmtId="165" fontId="8" fillId="2" borderId="2" xfId="0" applyNumberFormat="1" applyFont="1" applyFill="1" applyBorder="1" applyAlignment="1">
      <alignment horizontal="right" vertical="center" wrapText="1"/>
    </xf>
    <xf numFmtId="165" fontId="7" fillId="0" borderId="2" xfId="0" applyNumberFormat="1" applyFont="1" applyFill="1" applyBorder="1" applyAlignment="1">
      <alignment horizontal="right" vertical="center" wrapText="1"/>
    </xf>
    <xf numFmtId="165" fontId="12" fillId="2" borderId="2" xfId="0" applyNumberFormat="1" applyFont="1" applyFill="1" applyBorder="1" applyAlignment="1">
      <alignment horizontal="right" vertical="center" wrapText="1"/>
    </xf>
    <xf numFmtId="165" fontId="7" fillId="2" borderId="2" xfId="0" applyNumberFormat="1" applyFont="1" applyFill="1" applyBorder="1" applyAlignment="1">
      <alignment horizontal="center" wrapText="1"/>
    </xf>
    <xf numFmtId="165" fontId="7" fillId="2" borderId="2" xfId="0" applyNumberFormat="1" applyFont="1" applyFill="1" applyBorder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left" vertical="center" wrapText="1"/>
    </xf>
    <xf numFmtId="166" fontId="14" fillId="0" borderId="3" xfId="6" applyNumberFormat="1" applyFont="1" applyFill="1" applyBorder="1" applyAlignment="1" applyProtection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left" vertical="center" wrapText="1"/>
    </xf>
    <xf numFmtId="165" fontId="8" fillId="2" borderId="2" xfId="0" applyNumberFormat="1" applyFont="1" applyFill="1" applyBorder="1" applyAlignment="1">
      <alignment vertical="center" wrapText="1"/>
    </xf>
    <xf numFmtId="165" fontId="14" fillId="2" borderId="2" xfId="0" applyNumberFormat="1" applyFont="1" applyFill="1" applyBorder="1" applyAlignment="1">
      <alignment horizontal="right" vertical="center" wrapText="1"/>
    </xf>
    <xf numFmtId="0" fontId="15" fillId="5" borderId="2" xfId="0" applyFont="1" applyFill="1" applyBorder="1" applyAlignment="1" applyProtection="1">
      <alignment horizontal="center" vertical="center" wrapText="1"/>
    </xf>
    <xf numFmtId="167" fontId="16" fillId="6" borderId="2" xfId="6" applyNumberFormat="1" applyFont="1" applyFill="1" applyBorder="1" applyAlignment="1" applyProtection="1">
      <alignment horizontal="right" vertical="center" wrapText="1"/>
    </xf>
    <xf numFmtId="167" fontId="16" fillId="7" borderId="2" xfId="6" applyNumberFormat="1" applyFont="1" applyFill="1" applyBorder="1" applyAlignment="1" applyProtection="1">
      <alignment horizontal="right" vertical="center" wrapText="1"/>
    </xf>
    <xf numFmtId="167" fontId="16" fillId="0" borderId="2" xfId="6" applyNumberFormat="1" applyFont="1" applyBorder="1" applyAlignment="1" applyProtection="1">
      <alignment horizontal="right" vertical="center" wrapText="1"/>
    </xf>
    <xf numFmtId="167" fontId="17" fillId="0" borderId="2" xfId="6" applyNumberFormat="1" applyFont="1" applyBorder="1" applyAlignment="1" applyProtection="1">
      <alignment horizontal="right" vertical="center" wrapText="1"/>
    </xf>
    <xf numFmtId="165" fontId="18" fillId="2" borderId="2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 2" xfId="1"/>
    <cellStyle name="Обычный 2 2 2" xfId="2"/>
    <cellStyle name="Обычный 2 2 3" xfId="3"/>
    <cellStyle name="Финансовый" xfId="6" builtinId="3"/>
    <cellStyle name="Финансовый 2 10 2" xfId="4"/>
    <cellStyle name="Финансовый 2 10 2 5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view="pageBreakPreview" zoomScale="70" zoomScaleNormal="55" zoomScaleSheetLayoutView="70" workbookViewId="0">
      <pane xSplit="2" ySplit="3" topLeftCell="C4" activePane="bottomRight" state="frozen"/>
      <selection pane="topRight" activeCell="C1" sqref="C1"/>
      <selection pane="bottomLeft" activeCell="A7" sqref="A7"/>
      <selection pane="bottomRight" activeCell="E4" sqref="E4"/>
    </sheetView>
  </sheetViews>
  <sheetFormatPr defaultColWidth="8.85546875" defaultRowHeight="33" customHeight="1" x14ac:dyDescent="0.25"/>
  <cols>
    <col min="1" max="1" width="8.85546875" style="2"/>
    <col min="2" max="2" width="107.28515625" style="2" customWidth="1"/>
    <col min="3" max="3" width="19.28515625" style="2" customWidth="1"/>
    <col min="4" max="4" width="18.140625" style="2" customWidth="1"/>
    <col min="5" max="5" width="18.85546875" style="2" customWidth="1"/>
    <col min="6" max="16384" width="8.85546875" style="2"/>
  </cols>
  <sheetData>
    <row r="1" spans="1:5" ht="17.25" customHeight="1" x14ac:dyDescent="0.25"/>
    <row r="2" spans="1:5" ht="54" customHeight="1" x14ac:dyDescent="0.25">
      <c r="B2" s="39" t="s">
        <v>83</v>
      </c>
      <c r="C2" s="39"/>
      <c r="D2" s="39"/>
      <c r="E2" s="39"/>
    </row>
    <row r="3" spans="1:5" ht="57.75" customHeight="1" x14ac:dyDescent="0.25">
      <c r="A3" s="37" t="s">
        <v>17</v>
      </c>
      <c r="B3" s="38" t="s">
        <v>0</v>
      </c>
      <c r="C3" s="31" t="s">
        <v>2</v>
      </c>
      <c r="D3" s="31" t="s">
        <v>1</v>
      </c>
      <c r="E3" s="31" t="s">
        <v>5</v>
      </c>
    </row>
    <row r="4" spans="1:5" ht="57" customHeight="1" x14ac:dyDescent="0.25">
      <c r="A4" s="27"/>
      <c r="B4" s="28" t="s">
        <v>25</v>
      </c>
      <c r="C4" s="32">
        <f>C5+C41</f>
        <v>2760725.5311399996</v>
      </c>
      <c r="D4" s="32">
        <f>D5+D30</f>
        <v>10832720.8321</v>
      </c>
      <c r="E4" s="32">
        <f>E5+E30</f>
        <v>13593446.36324</v>
      </c>
    </row>
    <row r="5" spans="1:5" ht="48.75" customHeight="1" x14ac:dyDescent="0.25">
      <c r="A5" s="13" t="s">
        <v>10</v>
      </c>
      <c r="B5" s="13" t="s">
        <v>23</v>
      </c>
      <c r="C5" s="14">
        <f>C6+C17+C21+C22+C23+C24+C28+C29</f>
        <v>2760725.5311399996</v>
      </c>
      <c r="D5" s="14">
        <f>D6+D17+D21+D22+D23+D24+D28+D29</f>
        <v>1639247.4798299999</v>
      </c>
      <c r="E5" s="33">
        <f t="shared" ref="E5:E6" si="0">C5+D5</f>
        <v>4399973.0109699992</v>
      </c>
    </row>
    <row r="6" spans="1:5" ht="45" customHeight="1" x14ac:dyDescent="0.25">
      <c r="A6" s="6" t="s">
        <v>10</v>
      </c>
      <c r="B6" s="7" t="s">
        <v>70</v>
      </c>
      <c r="C6" s="34">
        <f>SUM(C7:C16)</f>
        <v>1663111.6311399997</v>
      </c>
      <c r="D6" s="34">
        <f>SUM(D7:D16)</f>
        <v>1108741.08742</v>
      </c>
      <c r="E6" s="34">
        <f t="shared" si="0"/>
        <v>2771852.71856</v>
      </c>
    </row>
    <row r="7" spans="1:5" ht="51" customHeight="1" x14ac:dyDescent="0.25">
      <c r="A7" s="6">
        <v>1</v>
      </c>
      <c r="B7" s="1" t="s">
        <v>73</v>
      </c>
      <c r="C7" s="35">
        <v>119166.89440999999</v>
      </c>
      <c r="D7" s="35">
        <v>79444.596269999995</v>
      </c>
      <c r="E7" s="35">
        <f t="shared" ref="E7:E16" si="1">C7+D7</f>
        <v>198611.49067999999</v>
      </c>
    </row>
    <row r="8" spans="1:5" ht="32.25" customHeight="1" x14ac:dyDescent="0.25">
      <c r="A8" s="6">
        <v>2</v>
      </c>
      <c r="B8" s="1" t="s">
        <v>11</v>
      </c>
      <c r="C8" s="35">
        <v>89249.607560000004</v>
      </c>
      <c r="D8" s="35">
        <v>59499.738369999999</v>
      </c>
      <c r="E8" s="17">
        <f t="shared" si="1"/>
        <v>148749.34593000001</v>
      </c>
    </row>
    <row r="9" spans="1:5" ht="47.25" customHeight="1" x14ac:dyDescent="0.25">
      <c r="A9" s="6">
        <v>3</v>
      </c>
      <c r="B9" s="1" t="s">
        <v>12</v>
      </c>
      <c r="C9" s="29">
        <v>102334.72917000001</v>
      </c>
      <c r="D9" s="29">
        <v>68223.152780000004</v>
      </c>
      <c r="E9" s="29">
        <f t="shared" si="1"/>
        <v>170557.88195000001</v>
      </c>
    </row>
    <row r="10" spans="1:5" ht="45" customHeight="1" x14ac:dyDescent="0.25">
      <c r="A10" s="6">
        <v>4</v>
      </c>
      <c r="B10" s="1" t="s">
        <v>13</v>
      </c>
      <c r="C10" s="29">
        <v>19885.5</v>
      </c>
      <c r="D10" s="29">
        <v>13257</v>
      </c>
      <c r="E10" s="29">
        <f t="shared" si="1"/>
        <v>33142.5</v>
      </c>
    </row>
    <row r="11" spans="1:5" ht="32.25" customHeight="1" x14ac:dyDescent="0.25">
      <c r="A11" s="6">
        <v>5</v>
      </c>
      <c r="B11" s="1" t="s">
        <v>14</v>
      </c>
      <c r="C11" s="17">
        <v>337129.3</v>
      </c>
      <c r="D11" s="17">
        <v>224752.86666999999</v>
      </c>
      <c r="E11" s="17">
        <f t="shared" si="1"/>
        <v>561882.16666999995</v>
      </c>
    </row>
    <row r="12" spans="1:5" ht="30.75" customHeight="1" x14ac:dyDescent="0.25">
      <c r="A12" s="6">
        <v>6</v>
      </c>
      <c r="B12" s="1" t="s">
        <v>31</v>
      </c>
      <c r="C12" s="17">
        <v>5395.7</v>
      </c>
      <c r="D12" s="17">
        <v>3597.1333300000001</v>
      </c>
      <c r="E12" s="17">
        <f t="shared" si="1"/>
        <v>8992.8333299999995</v>
      </c>
    </row>
    <row r="13" spans="1:5" ht="30.75" customHeight="1" x14ac:dyDescent="0.25">
      <c r="A13" s="6">
        <v>7</v>
      </c>
      <c r="B13" s="1" t="s">
        <v>15</v>
      </c>
      <c r="C13" s="17">
        <v>60000</v>
      </c>
      <c r="D13" s="17">
        <v>40000</v>
      </c>
      <c r="E13" s="17">
        <f t="shared" si="1"/>
        <v>100000</v>
      </c>
    </row>
    <row r="14" spans="1:5" ht="45" customHeight="1" x14ac:dyDescent="0.25">
      <c r="A14" s="6">
        <v>8</v>
      </c>
      <c r="B14" s="1" t="s">
        <v>16</v>
      </c>
      <c r="C14" s="17">
        <v>24628.2</v>
      </c>
      <c r="D14" s="17">
        <v>16418.8</v>
      </c>
      <c r="E14" s="17">
        <f t="shared" si="1"/>
        <v>41047</v>
      </c>
    </row>
    <row r="15" spans="1:5" ht="32.25" customHeight="1" x14ac:dyDescent="0.25">
      <c r="A15" s="6">
        <v>9</v>
      </c>
      <c r="B15" s="1" t="s">
        <v>58</v>
      </c>
      <c r="C15" s="17">
        <v>797333.8</v>
      </c>
      <c r="D15" s="17">
        <v>531555.86667000002</v>
      </c>
      <c r="E15" s="17">
        <f t="shared" si="1"/>
        <v>1328889.6666700002</v>
      </c>
    </row>
    <row r="16" spans="1:5" ht="27" customHeight="1" x14ac:dyDescent="0.25">
      <c r="A16" s="6">
        <v>10</v>
      </c>
      <c r="B16" s="1" t="s">
        <v>71</v>
      </c>
      <c r="C16" s="17">
        <v>107987.9</v>
      </c>
      <c r="D16" s="17">
        <v>71991.93333</v>
      </c>
      <c r="E16" s="17">
        <f t="shared" si="1"/>
        <v>179979.83332999999</v>
      </c>
    </row>
    <row r="17" spans="1:5" ht="42" customHeight="1" x14ac:dyDescent="0.25">
      <c r="A17" s="6" t="s">
        <v>10</v>
      </c>
      <c r="B17" s="12" t="s">
        <v>26</v>
      </c>
      <c r="C17" s="16">
        <f>C18+C19+C20</f>
        <v>328971</v>
      </c>
      <c r="D17" s="16">
        <f>D18+D19+D20</f>
        <v>77166.033079999994</v>
      </c>
      <c r="E17" s="16">
        <f>C17+D17</f>
        <v>406137.03307999996</v>
      </c>
    </row>
    <row r="18" spans="1:5" ht="30.75" customHeight="1" x14ac:dyDescent="0.25">
      <c r="A18" s="6">
        <v>11</v>
      </c>
      <c r="B18" s="5" t="s">
        <v>7</v>
      </c>
      <c r="C18" s="17">
        <v>119349</v>
      </c>
      <c r="D18" s="36">
        <v>27995.439999999999</v>
      </c>
      <c r="E18" s="17">
        <f t="shared" ref="E18:E23" si="2">C18+D18</f>
        <v>147344.44</v>
      </c>
    </row>
    <row r="19" spans="1:5" ht="21.75" customHeight="1" x14ac:dyDescent="0.25">
      <c r="A19" s="6">
        <v>12</v>
      </c>
      <c r="B19" s="5" t="s">
        <v>8</v>
      </c>
      <c r="C19" s="17">
        <v>204622</v>
      </c>
      <c r="D19" s="36">
        <v>47997.753080000002</v>
      </c>
      <c r="E19" s="17">
        <f t="shared" si="2"/>
        <v>252619.75307999999</v>
      </c>
    </row>
    <row r="20" spans="1:5" ht="46.5" customHeight="1" x14ac:dyDescent="0.25">
      <c r="A20" s="6">
        <v>13</v>
      </c>
      <c r="B20" s="5" t="s">
        <v>9</v>
      </c>
      <c r="C20" s="17">
        <v>5000</v>
      </c>
      <c r="D20" s="36">
        <v>1172.8399999999999</v>
      </c>
      <c r="E20" s="17">
        <f t="shared" si="2"/>
        <v>6172.84</v>
      </c>
    </row>
    <row r="21" spans="1:5" ht="46.5" customHeight="1" x14ac:dyDescent="0.25">
      <c r="A21" s="6">
        <v>14</v>
      </c>
      <c r="B21" s="12" t="s">
        <v>27</v>
      </c>
      <c r="C21" s="16">
        <v>22800</v>
      </c>
      <c r="D21" s="30">
        <v>15200</v>
      </c>
      <c r="E21" s="16">
        <f t="shared" si="2"/>
        <v>38000</v>
      </c>
    </row>
    <row r="22" spans="1:5" s="9" customFormat="1" ht="33" customHeight="1" x14ac:dyDescent="0.25">
      <c r="A22" s="10">
        <v>15</v>
      </c>
      <c r="B22" s="23" t="s">
        <v>80</v>
      </c>
      <c r="C22" s="16">
        <f>193226.9-61089.1</f>
        <v>132137.79999999999</v>
      </c>
      <c r="D22" s="16">
        <f>88091.86666+40726.06667-583.13333-40142.93334</f>
        <v>88091.86666</v>
      </c>
      <c r="E22" s="16">
        <f t="shared" si="2"/>
        <v>220229.66665999999</v>
      </c>
    </row>
    <row r="23" spans="1:5" ht="47.25" customHeight="1" x14ac:dyDescent="0.25">
      <c r="A23" s="6">
        <v>16</v>
      </c>
      <c r="B23" s="12" t="s">
        <v>59</v>
      </c>
      <c r="C23" s="16">
        <v>136751.70000000001</v>
      </c>
      <c r="D23" s="16">
        <v>32077.56</v>
      </c>
      <c r="E23" s="16">
        <f t="shared" si="2"/>
        <v>168829.26</v>
      </c>
    </row>
    <row r="24" spans="1:5" ht="44.25" customHeight="1" x14ac:dyDescent="0.25">
      <c r="A24" s="6" t="s">
        <v>10</v>
      </c>
      <c r="B24" s="12" t="s">
        <v>82</v>
      </c>
      <c r="C24" s="16">
        <f t="shared" ref="C24:E24" si="3">SUM(C25:C27)</f>
        <v>179326.8</v>
      </c>
      <c r="D24" s="16">
        <f t="shared" si="3"/>
        <v>119553.2</v>
      </c>
      <c r="E24" s="16">
        <f t="shared" si="3"/>
        <v>298880</v>
      </c>
    </row>
    <row r="25" spans="1:5" ht="33.75" customHeight="1" x14ac:dyDescent="0.25">
      <c r="A25" s="6">
        <v>17</v>
      </c>
      <c r="B25" s="5" t="s">
        <v>81</v>
      </c>
      <c r="C25" s="17">
        <v>746.8</v>
      </c>
      <c r="D25" s="17">
        <v>499.86667</v>
      </c>
      <c r="E25" s="17">
        <f t="shared" ref="E25" si="4">C25+D25</f>
        <v>1246.6666700000001</v>
      </c>
    </row>
    <row r="26" spans="1:5" ht="29.25" customHeight="1" x14ac:dyDescent="0.25">
      <c r="A26" s="6">
        <v>19</v>
      </c>
      <c r="B26" s="5" t="s">
        <v>72</v>
      </c>
      <c r="C26" s="17">
        <v>22744.6</v>
      </c>
      <c r="D26" s="17">
        <v>15163.06666</v>
      </c>
      <c r="E26" s="17">
        <f t="shared" ref="E26:E28" si="5">C26+D26</f>
        <v>37907.666660000003</v>
      </c>
    </row>
    <row r="27" spans="1:5" ht="27" customHeight="1" x14ac:dyDescent="0.25">
      <c r="A27" s="6">
        <v>20</v>
      </c>
      <c r="B27" s="5" t="s">
        <v>18</v>
      </c>
      <c r="C27" s="17">
        <v>155835.4</v>
      </c>
      <c r="D27" s="17">
        <v>103890.26667</v>
      </c>
      <c r="E27" s="17">
        <f t="shared" si="5"/>
        <v>259725.66667000001</v>
      </c>
    </row>
    <row r="28" spans="1:5" ht="31.5" customHeight="1" x14ac:dyDescent="0.25">
      <c r="A28" s="6">
        <v>21</v>
      </c>
      <c r="B28" s="12" t="s">
        <v>32</v>
      </c>
      <c r="C28" s="16">
        <v>64505</v>
      </c>
      <c r="D28" s="30">
        <f>43003.33267</f>
        <v>43003.332670000003</v>
      </c>
      <c r="E28" s="16">
        <f t="shared" si="5"/>
        <v>107508.33267</v>
      </c>
    </row>
    <row r="29" spans="1:5" ht="48.75" customHeight="1" x14ac:dyDescent="0.25">
      <c r="A29" s="22">
        <v>22</v>
      </c>
      <c r="B29" s="24" t="s">
        <v>28</v>
      </c>
      <c r="C29" s="16">
        <v>233121.6</v>
      </c>
      <c r="D29" s="16">
        <v>155414.39999999999</v>
      </c>
      <c r="E29" s="16">
        <f>C29+D29</f>
        <v>388536</v>
      </c>
    </row>
    <row r="30" spans="1:5" s="8" customFormat="1" ht="58.5" customHeight="1" x14ac:dyDescent="0.25">
      <c r="A30" s="13" t="s">
        <v>10</v>
      </c>
      <c r="B30" s="13" t="s">
        <v>24</v>
      </c>
      <c r="C30" s="14">
        <f>SUM(C31:C78)</f>
        <v>0</v>
      </c>
      <c r="D30" s="14">
        <f>SUM(D31:D80)</f>
        <v>9193473.3522699997</v>
      </c>
      <c r="E30" s="14">
        <f>SUM(E31:E80)</f>
        <v>9193473.3522699997</v>
      </c>
    </row>
    <row r="31" spans="1:5" ht="43.5" customHeight="1" x14ac:dyDescent="0.25">
      <c r="A31" s="6">
        <v>1</v>
      </c>
      <c r="B31" s="25" t="s">
        <v>34</v>
      </c>
      <c r="C31" s="15"/>
      <c r="D31" s="15">
        <v>70000</v>
      </c>
      <c r="E31" s="15">
        <f t="shared" ref="E31:E80" si="6">C31+D31</f>
        <v>70000</v>
      </c>
    </row>
    <row r="32" spans="1:5" ht="30" customHeight="1" x14ac:dyDescent="0.25">
      <c r="A32" s="6">
        <v>2</v>
      </c>
      <c r="B32" s="25" t="s">
        <v>6</v>
      </c>
      <c r="C32" s="18"/>
      <c r="D32" s="18">
        <v>21576.642210000002</v>
      </c>
      <c r="E32" s="15">
        <f t="shared" si="6"/>
        <v>21576.642210000002</v>
      </c>
    </row>
    <row r="33" spans="1:5" ht="48.75" customHeight="1" x14ac:dyDescent="0.25">
      <c r="A33" s="6">
        <v>3</v>
      </c>
      <c r="B33" s="25" t="s">
        <v>35</v>
      </c>
      <c r="C33" s="15"/>
      <c r="D33" s="15">
        <v>211327.94899999999</v>
      </c>
      <c r="E33" s="15">
        <f t="shared" si="6"/>
        <v>211327.94899999999</v>
      </c>
    </row>
    <row r="34" spans="1:5" ht="33" customHeight="1" x14ac:dyDescent="0.25">
      <c r="A34" s="6">
        <v>4</v>
      </c>
      <c r="B34" s="25" t="s">
        <v>76</v>
      </c>
      <c r="C34" s="15"/>
      <c r="D34" s="15">
        <v>90000</v>
      </c>
      <c r="E34" s="15">
        <f t="shared" si="6"/>
        <v>90000</v>
      </c>
    </row>
    <row r="35" spans="1:5" ht="36" customHeight="1" x14ac:dyDescent="0.25">
      <c r="A35" s="6">
        <v>5</v>
      </c>
      <c r="B35" s="26" t="s">
        <v>36</v>
      </c>
      <c r="C35" s="15"/>
      <c r="D35" s="15">
        <v>1176000</v>
      </c>
      <c r="E35" s="15">
        <f t="shared" si="6"/>
        <v>1176000</v>
      </c>
    </row>
    <row r="36" spans="1:5" ht="43.5" customHeight="1" x14ac:dyDescent="0.25">
      <c r="A36" s="6">
        <v>6</v>
      </c>
      <c r="B36" s="25" t="s">
        <v>37</v>
      </c>
      <c r="C36" s="15"/>
      <c r="D36" s="15">
        <v>20000</v>
      </c>
      <c r="E36" s="15">
        <f t="shared" si="6"/>
        <v>20000</v>
      </c>
    </row>
    <row r="37" spans="1:5" ht="48" customHeight="1" x14ac:dyDescent="0.25">
      <c r="A37" s="6">
        <v>7</v>
      </c>
      <c r="B37" s="25" t="s">
        <v>38</v>
      </c>
      <c r="C37" s="15"/>
      <c r="D37" s="15">
        <f>33000+4265.2</f>
        <v>37265.199999999997</v>
      </c>
      <c r="E37" s="15">
        <f t="shared" si="6"/>
        <v>37265.199999999997</v>
      </c>
    </row>
    <row r="38" spans="1:5" ht="41.25" customHeight="1" x14ac:dyDescent="0.25">
      <c r="A38" s="6">
        <v>8</v>
      </c>
      <c r="B38" s="25" t="s">
        <v>39</v>
      </c>
      <c r="C38" s="15"/>
      <c r="D38" s="15">
        <v>102409.03886</v>
      </c>
      <c r="E38" s="15">
        <f t="shared" si="6"/>
        <v>102409.03886</v>
      </c>
    </row>
    <row r="39" spans="1:5" ht="63.75" customHeight="1" x14ac:dyDescent="0.25">
      <c r="A39" s="6">
        <v>9</v>
      </c>
      <c r="B39" s="3" t="s">
        <v>66</v>
      </c>
      <c r="C39" s="15"/>
      <c r="D39" s="15">
        <f>30000+16705.8</f>
        <v>46705.8</v>
      </c>
      <c r="E39" s="15">
        <f t="shared" si="6"/>
        <v>46705.8</v>
      </c>
    </row>
    <row r="40" spans="1:5" ht="43.5" customHeight="1" x14ac:dyDescent="0.25">
      <c r="A40" s="6">
        <v>10</v>
      </c>
      <c r="B40" s="25" t="s">
        <v>40</v>
      </c>
      <c r="C40" s="15"/>
      <c r="D40" s="15">
        <v>129999.92968</v>
      </c>
      <c r="E40" s="15">
        <f t="shared" si="6"/>
        <v>129999.92968</v>
      </c>
    </row>
    <row r="41" spans="1:5" ht="57" customHeight="1" x14ac:dyDescent="0.25">
      <c r="A41" s="6">
        <v>11</v>
      </c>
      <c r="B41" s="3" t="s">
        <v>41</v>
      </c>
      <c r="C41" s="15"/>
      <c r="D41" s="15">
        <f>20000+2486.5</f>
        <v>22486.5</v>
      </c>
      <c r="E41" s="15">
        <f t="shared" si="6"/>
        <v>22486.5</v>
      </c>
    </row>
    <row r="42" spans="1:5" ht="45" customHeight="1" x14ac:dyDescent="0.25">
      <c r="A42" s="6">
        <v>12</v>
      </c>
      <c r="B42" s="25" t="s">
        <v>42</v>
      </c>
      <c r="C42" s="15"/>
      <c r="D42" s="15">
        <v>227705.3</v>
      </c>
      <c r="E42" s="15">
        <f t="shared" si="6"/>
        <v>227705.3</v>
      </c>
    </row>
    <row r="43" spans="1:5" ht="30" customHeight="1" x14ac:dyDescent="0.25">
      <c r="A43" s="6">
        <v>13</v>
      </c>
      <c r="B43" s="25" t="s">
        <v>43</v>
      </c>
      <c r="C43" s="15"/>
      <c r="D43" s="15">
        <v>774000</v>
      </c>
      <c r="E43" s="15">
        <f t="shared" si="6"/>
        <v>774000</v>
      </c>
    </row>
    <row r="44" spans="1:5" ht="30" customHeight="1" x14ac:dyDescent="0.25">
      <c r="A44" s="6">
        <v>14</v>
      </c>
      <c r="B44" s="25" t="s">
        <v>78</v>
      </c>
      <c r="C44" s="15"/>
      <c r="D44" s="15">
        <f>30000-13400</f>
        <v>16600</v>
      </c>
      <c r="E44" s="15">
        <f t="shared" si="6"/>
        <v>16600</v>
      </c>
    </row>
    <row r="45" spans="1:5" ht="42.75" customHeight="1" x14ac:dyDescent="0.25">
      <c r="A45" s="6">
        <v>15</v>
      </c>
      <c r="B45" s="25" t="s">
        <v>44</v>
      </c>
      <c r="C45" s="15"/>
      <c r="D45" s="15">
        <v>48600</v>
      </c>
      <c r="E45" s="15">
        <f t="shared" si="6"/>
        <v>48600</v>
      </c>
    </row>
    <row r="46" spans="1:5" ht="42" customHeight="1" x14ac:dyDescent="0.25">
      <c r="A46" s="6">
        <v>16</v>
      </c>
      <c r="B46" s="4" t="s">
        <v>22</v>
      </c>
      <c r="C46" s="15"/>
      <c r="D46" s="15">
        <f>6000+1201</f>
        <v>7201</v>
      </c>
      <c r="E46" s="15">
        <f t="shared" si="6"/>
        <v>7201</v>
      </c>
    </row>
    <row r="47" spans="1:5" ht="42" customHeight="1" x14ac:dyDescent="0.25">
      <c r="A47" s="6">
        <v>17</v>
      </c>
      <c r="B47" s="4" t="s">
        <v>67</v>
      </c>
      <c r="C47" s="15"/>
      <c r="D47" s="15">
        <v>12000</v>
      </c>
      <c r="E47" s="15">
        <f t="shared" si="6"/>
        <v>12000</v>
      </c>
    </row>
    <row r="48" spans="1:5" ht="41.25" customHeight="1" x14ac:dyDescent="0.25">
      <c r="A48" s="6">
        <v>18</v>
      </c>
      <c r="B48" s="25" t="s">
        <v>45</v>
      </c>
      <c r="C48" s="15"/>
      <c r="D48" s="15">
        <v>35700</v>
      </c>
      <c r="E48" s="15">
        <f t="shared" si="6"/>
        <v>35700</v>
      </c>
    </row>
    <row r="49" spans="1:5" ht="48.75" customHeight="1" x14ac:dyDescent="0.25">
      <c r="A49" s="6">
        <v>19</v>
      </c>
      <c r="B49" s="25" t="s">
        <v>46</v>
      </c>
      <c r="C49" s="15"/>
      <c r="D49" s="15">
        <v>5810</v>
      </c>
      <c r="E49" s="15">
        <f t="shared" si="6"/>
        <v>5810</v>
      </c>
    </row>
    <row r="50" spans="1:5" ht="42" customHeight="1" x14ac:dyDescent="0.25">
      <c r="A50" s="6">
        <v>20</v>
      </c>
      <c r="B50" s="4" t="s">
        <v>47</v>
      </c>
      <c r="C50" s="15"/>
      <c r="D50" s="15">
        <f>62000+15000</f>
        <v>77000</v>
      </c>
      <c r="E50" s="15">
        <f t="shared" si="6"/>
        <v>77000</v>
      </c>
    </row>
    <row r="51" spans="1:5" ht="39.75" customHeight="1" x14ac:dyDescent="0.25">
      <c r="A51" s="6">
        <v>21</v>
      </c>
      <c r="B51" s="25" t="s">
        <v>48</v>
      </c>
      <c r="C51" s="15"/>
      <c r="D51" s="15">
        <v>26000</v>
      </c>
      <c r="E51" s="15">
        <f t="shared" si="6"/>
        <v>26000</v>
      </c>
    </row>
    <row r="52" spans="1:5" ht="48.75" customHeight="1" x14ac:dyDescent="0.25">
      <c r="A52" s="6">
        <v>22</v>
      </c>
      <c r="B52" s="25" t="s">
        <v>50</v>
      </c>
      <c r="C52" s="15"/>
      <c r="D52" s="15">
        <v>302447.3</v>
      </c>
      <c r="E52" s="15">
        <f t="shared" si="6"/>
        <v>302447.3</v>
      </c>
    </row>
    <row r="53" spans="1:5" ht="39.75" customHeight="1" x14ac:dyDescent="0.25">
      <c r="A53" s="6">
        <v>23</v>
      </c>
      <c r="B53" s="25" t="s">
        <v>49</v>
      </c>
      <c r="C53" s="15"/>
      <c r="D53" s="15">
        <v>20000</v>
      </c>
      <c r="E53" s="15">
        <f t="shared" si="6"/>
        <v>20000</v>
      </c>
    </row>
    <row r="54" spans="1:5" ht="48" customHeight="1" x14ac:dyDescent="0.25">
      <c r="A54" s="6">
        <v>24</v>
      </c>
      <c r="B54" s="25" t="s">
        <v>30</v>
      </c>
      <c r="C54" s="15"/>
      <c r="D54" s="15">
        <v>109145</v>
      </c>
      <c r="E54" s="15">
        <f t="shared" si="6"/>
        <v>109145</v>
      </c>
    </row>
    <row r="55" spans="1:5" ht="27.75" customHeight="1" x14ac:dyDescent="0.3">
      <c r="A55" s="6">
        <v>25</v>
      </c>
      <c r="B55" s="25" t="s">
        <v>20</v>
      </c>
      <c r="C55" s="21"/>
      <c r="D55" s="15">
        <v>500</v>
      </c>
      <c r="E55" s="15">
        <f t="shared" si="6"/>
        <v>500</v>
      </c>
    </row>
    <row r="56" spans="1:5" ht="31.5" customHeight="1" x14ac:dyDescent="0.3">
      <c r="A56" s="6">
        <v>26</v>
      </c>
      <c r="B56" s="3" t="s">
        <v>19</v>
      </c>
      <c r="C56" s="21"/>
      <c r="D56" s="15">
        <v>10000</v>
      </c>
      <c r="E56" s="15">
        <f t="shared" si="6"/>
        <v>10000</v>
      </c>
    </row>
    <row r="57" spans="1:5" ht="46.15" customHeight="1" x14ac:dyDescent="0.25">
      <c r="A57" s="6">
        <v>27</v>
      </c>
      <c r="B57" s="25" t="s">
        <v>51</v>
      </c>
      <c r="C57" s="15"/>
      <c r="D57" s="15">
        <v>1617232.7056</v>
      </c>
      <c r="E57" s="15">
        <f t="shared" si="6"/>
        <v>1617232.7056</v>
      </c>
    </row>
    <row r="58" spans="1:5" ht="33" customHeight="1" x14ac:dyDescent="0.25">
      <c r="A58" s="6">
        <v>28</v>
      </c>
      <c r="B58" s="25" t="s">
        <v>68</v>
      </c>
      <c r="C58" s="15"/>
      <c r="D58" s="15">
        <v>300000</v>
      </c>
      <c r="E58" s="15">
        <f t="shared" si="6"/>
        <v>300000</v>
      </c>
    </row>
    <row r="59" spans="1:5" ht="30" customHeight="1" x14ac:dyDescent="0.25">
      <c r="A59" s="6">
        <v>29</v>
      </c>
      <c r="B59" s="4" t="s">
        <v>3</v>
      </c>
      <c r="C59" s="15"/>
      <c r="D59" s="15">
        <v>100000</v>
      </c>
      <c r="E59" s="15">
        <f t="shared" si="6"/>
        <v>100000</v>
      </c>
    </row>
    <row r="60" spans="1:5" ht="85.5" customHeight="1" x14ac:dyDescent="0.25">
      <c r="A60" s="6">
        <v>30</v>
      </c>
      <c r="B60" s="25" t="s">
        <v>52</v>
      </c>
      <c r="C60" s="15"/>
      <c r="D60" s="15">
        <v>50000</v>
      </c>
      <c r="E60" s="15">
        <f t="shared" si="6"/>
        <v>50000</v>
      </c>
    </row>
    <row r="61" spans="1:5" ht="66.75" customHeight="1" x14ac:dyDescent="0.25">
      <c r="A61" s="6">
        <v>31</v>
      </c>
      <c r="B61" s="25" t="s">
        <v>53</v>
      </c>
      <c r="C61" s="15"/>
      <c r="D61" s="15">
        <v>28000</v>
      </c>
      <c r="E61" s="15">
        <f t="shared" si="6"/>
        <v>28000</v>
      </c>
    </row>
    <row r="62" spans="1:5" ht="48" customHeight="1" x14ac:dyDescent="0.25">
      <c r="A62" s="6">
        <v>32</v>
      </c>
      <c r="B62" s="25" t="s">
        <v>54</v>
      </c>
      <c r="C62" s="15"/>
      <c r="D62" s="15">
        <v>70700.634999999995</v>
      </c>
      <c r="E62" s="15">
        <f t="shared" si="6"/>
        <v>70700.634999999995</v>
      </c>
    </row>
    <row r="63" spans="1:5" ht="48.75" customHeight="1" x14ac:dyDescent="0.25">
      <c r="A63" s="6">
        <v>33</v>
      </c>
      <c r="B63" s="25" t="s">
        <v>55</v>
      </c>
      <c r="C63" s="15"/>
      <c r="D63" s="15">
        <v>50000</v>
      </c>
      <c r="E63" s="15">
        <f t="shared" si="6"/>
        <v>50000</v>
      </c>
    </row>
    <row r="64" spans="1:5" ht="76.5" customHeight="1" x14ac:dyDescent="0.25">
      <c r="A64" s="6">
        <v>34</v>
      </c>
      <c r="B64" s="11" t="s">
        <v>56</v>
      </c>
      <c r="C64" s="15"/>
      <c r="D64" s="15">
        <v>691500</v>
      </c>
      <c r="E64" s="15">
        <f t="shared" si="6"/>
        <v>691500</v>
      </c>
    </row>
    <row r="65" spans="1:5" ht="49.5" customHeight="1" x14ac:dyDescent="0.25">
      <c r="A65" s="6">
        <v>35</v>
      </c>
      <c r="B65" s="25" t="s">
        <v>57</v>
      </c>
      <c r="C65" s="15"/>
      <c r="D65" s="15">
        <v>293328.1912</v>
      </c>
      <c r="E65" s="15">
        <f t="shared" si="6"/>
        <v>293328.1912</v>
      </c>
    </row>
    <row r="66" spans="1:5" ht="85.5" customHeight="1" x14ac:dyDescent="0.25">
      <c r="A66" s="6">
        <v>36</v>
      </c>
      <c r="B66" s="25" t="s">
        <v>75</v>
      </c>
      <c r="C66" s="15"/>
      <c r="D66" s="15">
        <v>12026.509389999999</v>
      </c>
      <c r="E66" s="15">
        <f t="shared" si="6"/>
        <v>12026.509389999999</v>
      </c>
    </row>
    <row r="67" spans="1:5" ht="68.25" customHeight="1" x14ac:dyDescent="0.25">
      <c r="A67" s="6">
        <v>37</v>
      </c>
      <c r="B67" s="25" t="s">
        <v>29</v>
      </c>
      <c r="C67" s="15"/>
      <c r="D67" s="15">
        <v>13387.7595</v>
      </c>
      <c r="E67" s="15">
        <f t="shared" si="6"/>
        <v>13387.7595</v>
      </c>
    </row>
    <row r="68" spans="1:5" ht="66.75" customHeight="1" x14ac:dyDescent="0.25">
      <c r="A68" s="6">
        <v>38</v>
      </c>
      <c r="B68" s="25" t="s">
        <v>33</v>
      </c>
      <c r="C68" s="15"/>
      <c r="D68" s="15">
        <v>5000</v>
      </c>
      <c r="E68" s="15">
        <f t="shared" si="6"/>
        <v>5000</v>
      </c>
    </row>
    <row r="69" spans="1:5" ht="33.75" customHeight="1" x14ac:dyDescent="0.25">
      <c r="A69" s="6">
        <v>39</v>
      </c>
      <c r="B69" s="25" t="s">
        <v>60</v>
      </c>
      <c r="C69" s="15"/>
      <c r="D69" s="19">
        <v>7626.0873000000001</v>
      </c>
      <c r="E69" s="15">
        <f t="shared" si="6"/>
        <v>7626.0873000000001</v>
      </c>
    </row>
    <row r="70" spans="1:5" ht="44.25" customHeight="1" x14ac:dyDescent="0.25">
      <c r="A70" s="6">
        <v>40</v>
      </c>
      <c r="B70" s="25" t="s">
        <v>61</v>
      </c>
      <c r="C70" s="15"/>
      <c r="D70" s="19">
        <f>100000-50000-7651.3-29617.8823</f>
        <v>12730.817699999996</v>
      </c>
      <c r="E70" s="15">
        <f t="shared" si="6"/>
        <v>12730.817699999996</v>
      </c>
    </row>
    <row r="71" spans="1:5" ht="46.5" customHeight="1" x14ac:dyDescent="0.25">
      <c r="A71" s="6">
        <v>41</v>
      </c>
      <c r="B71" s="25" t="s">
        <v>62</v>
      </c>
      <c r="C71" s="15"/>
      <c r="D71" s="19">
        <v>149073.02100000001</v>
      </c>
      <c r="E71" s="15">
        <f t="shared" si="6"/>
        <v>149073.02100000001</v>
      </c>
    </row>
    <row r="72" spans="1:5" ht="41.25" customHeight="1" x14ac:dyDescent="0.25">
      <c r="A72" s="6">
        <v>42</v>
      </c>
      <c r="B72" s="25" t="s">
        <v>63</v>
      </c>
      <c r="C72" s="15"/>
      <c r="D72" s="19">
        <v>97995.969299999997</v>
      </c>
      <c r="E72" s="15">
        <f t="shared" si="6"/>
        <v>97995.969299999997</v>
      </c>
    </row>
    <row r="73" spans="1:5" ht="31.5" customHeight="1" x14ac:dyDescent="0.25">
      <c r="A73" s="6">
        <v>43</v>
      </c>
      <c r="B73" s="26" t="s">
        <v>64</v>
      </c>
      <c r="C73" s="15"/>
      <c r="D73" s="19">
        <v>50000</v>
      </c>
      <c r="E73" s="15">
        <f t="shared" si="6"/>
        <v>50000</v>
      </c>
    </row>
    <row r="74" spans="1:5" ht="49.5" customHeight="1" x14ac:dyDescent="0.25">
      <c r="A74" s="6">
        <v>44</v>
      </c>
      <c r="B74" s="26" t="s">
        <v>65</v>
      </c>
      <c r="C74" s="15"/>
      <c r="D74" s="19">
        <v>20000</v>
      </c>
      <c r="E74" s="15">
        <f t="shared" si="6"/>
        <v>20000</v>
      </c>
    </row>
    <row r="75" spans="1:5" ht="57.75" customHeight="1" x14ac:dyDescent="0.3">
      <c r="A75" s="6">
        <v>45</v>
      </c>
      <c r="B75" s="3" t="s">
        <v>77</v>
      </c>
      <c r="C75" s="20"/>
      <c r="D75" s="15">
        <v>150000</v>
      </c>
      <c r="E75" s="15">
        <f t="shared" si="6"/>
        <v>150000</v>
      </c>
    </row>
    <row r="76" spans="1:5" ht="60" customHeight="1" x14ac:dyDescent="0.3">
      <c r="A76" s="6">
        <v>46</v>
      </c>
      <c r="B76" s="3" t="s">
        <v>69</v>
      </c>
      <c r="C76" s="21"/>
      <c r="D76" s="15">
        <v>156271.68554999999</v>
      </c>
      <c r="E76" s="15">
        <f t="shared" si="6"/>
        <v>156271.68554999999</v>
      </c>
    </row>
    <row r="77" spans="1:5" ht="33" customHeight="1" x14ac:dyDescent="0.25">
      <c r="A77" s="6">
        <v>47</v>
      </c>
      <c r="B77" s="4" t="s">
        <v>21</v>
      </c>
      <c r="C77" s="15"/>
      <c r="D77" s="15">
        <v>1500000</v>
      </c>
      <c r="E77" s="15">
        <f t="shared" si="6"/>
        <v>1500000</v>
      </c>
    </row>
    <row r="78" spans="1:5" ht="33" customHeight="1" x14ac:dyDescent="0.25">
      <c r="A78" s="6">
        <v>48</v>
      </c>
      <c r="B78" s="4" t="s">
        <v>4</v>
      </c>
      <c r="C78" s="15"/>
      <c r="D78" s="15">
        <v>185999.93098</v>
      </c>
      <c r="E78" s="15">
        <f t="shared" si="6"/>
        <v>185999.93098</v>
      </c>
    </row>
    <row r="79" spans="1:5" ht="51" customHeight="1" x14ac:dyDescent="0.25">
      <c r="A79" s="6">
        <v>49</v>
      </c>
      <c r="B79" s="4" t="s">
        <v>74</v>
      </c>
      <c r="C79" s="15"/>
      <c r="D79" s="15">
        <f>5865.25-2171.67</f>
        <v>3693.58</v>
      </c>
      <c r="E79" s="15">
        <f t="shared" si="6"/>
        <v>3693.58</v>
      </c>
    </row>
    <row r="80" spans="1:5" ht="33" customHeight="1" x14ac:dyDescent="0.25">
      <c r="A80" s="6">
        <v>50</v>
      </c>
      <c r="B80" s="4" t="s">
        <v>79</v>
      </c>
      <c r="C80" s="15"/>
      <c r="D80" s="15">
        <v>28426.799999999999</v>
      </c>
      <c r="E80" s="15">
        <f t="shared" si="6"/>
        <v>28426.799999999999</v>
      </c>
    </row>
  </sheetData>
  <mergeCells count="1">
    <mergeCell ref="B2:E2"/>
  </mergeCells>
  <pageMargins left="0.39370078740157483" right="0.39370078740157483" top="0.39370078740157483" bottom="0.39370078740157483" header="0" footer="0"/>
  <pageSetup paperSize="9" scale="43" fitToHeight="4" orientation="landscape" r:id="rId1"/>
  <rowBreaks count="1" manualBreakCount="1">
    <brk id="2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09.01.2025</vt:lpstr>
      <vt:lpstr>'09.01.2025'!Область_печати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2025-06-25T10:58:57Z</dcterms:modified>
</cp:coreProperties>
</file>